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zia.primicerio\Desktop\PATRIZIA\MOF\MOF 2022-2023\FIS_22_23\"/>
    </mc:Choice>
  </mc:AlternateContent>
  <bookViews>
    <workbookView xWindow="0" yWindow="0" windowWidth="28800" windowHeight="12330" activeTab="1"/>
  </bookViews>
  <sheets>
    <sheet name="DOCENTI" sheetId="1" r:id="rId1"/>
    <sheet name="PERSONALE ATA" sheetId="2" r:id="rId2"/>
  </sheets>
  <definedNames>
    <definedName name="_xlnm.Print_Area" localSheetId="0">DOCENTI!$A$1:$E$113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2" l="1"/>
  <c r="E115" i="1"/>
  <c r="E114" i="1"/>
  <c r="E113" i="1"/>
  <c r="E70" i="1"/>
  <c r="E69" i="1"/>
  <c r="E65" i="1"/>
  <c r="E64" i="1"/>
  <c r="E48" i="1" l="1"/>
  <c r="E49" i="1"/>
  <c r="E50" i="1"/>
  <c r="E51" i="1"/>
  <c r="E47" i="1"/>
  <c r="E43" i="1"/>
  <c r="E31" i="1"/>
  <c r="E32" i="1"/>
  <c r="E33" i="1"/>
  <c r="E34" i="1"/>
  <c r="E35" i="1"/>
  <c r="E36" i="1"/>
  <c r="E37" i="1"/>
  <c r="E38" i="1"/>
  <c r="E39" i="1"/>
  <c r="E40" i="1"/>
  <c r="E41" i="1"/>
  <c r="E42" i="1"/>
  <c r="E44" i="1"/>
  <c r="E30" i="1"/>
  <c r="E53" i="2"/>
  <c r="E45" i="2" l="1"/>
  <c r="E46" i="2"/>
  <c r="E47" i="2"/>
  <c r="E49" i="2"/>
  <c r="E50" i="2"/>
  <c r="E51" i="2"/>
  <c r="E52" i="2"/>
  <c r="E44" i="2"/>
  <c r="E23" i="2"/>
  <c r="E32" i="2" s="1"/>
  <c r="E24" i="2"/>
  <c r="E25" i="2"/>
  <c r="E26" i="2"/>
  <c r="E27" i="2"/>
  <c r="E28" i="2"/>
  <c r="E29" i="2"/>
  <c r="E30" i="2"/>
  <c r="E31" i="2"/>
  <c r="E22" i="2"/>
  <c r="E12" i="2"/>
  <c r="E6" i="2"/>
  <c r="E7" i="2"/>
  <c r="E8" i="2"/>
  <c r="E9" i="2"/>
  <c r="E10" i="2"/>
  <c r="E11" i="2"/>
  <c r="E13" i="2"/>
  <c r="E14" i="2"/>
  <c r="E15" i="2"/>
  <c r="E16" i="2"/>
  <c r="E5" i="2"/>
  <c r="E37" i="2" l="1"/>
  <c r="E20" i="2"/>
  <c r="E36" i="2" s="1"/>
  <c r="E93" i="1" l="1"/>
  <c r="B21" i="1" l="1"/>
  <c r="B7" i="1" l="1"/>
  <c r="E52" i="1"/>
  <c r="B9" i="1" l="1"/>
  <c r="E45" i="1"/>
  <c r="E56" i="1" s="1"/>
  <c r="B13" i="1" l="1"/>
  <c r="E38" i="2" s="1"/>
  <c r="E39" i="2" s="1"/>
  <c r="B12" i="1"/>
  <c r="E57" i="1" l="1"/>
  <c r="E58" i="1" s="1"/>
  <c r="E59" i="1" s="1"/>
  <c r="E66" i="1"/>
</calcChain>
</file>

<file path=xl/comments1.xml><?xml version="1.0" encoding="utf-8"?>
<comments xmlns="http://schemas.openxmlformats.org/spreadsheetml/2006/main">
  <authors>
    <author>DSGA</author>
  </authors>
  <commentList>
    <comment ref="E32" authorId="0" shapeId="0">
      <text>
        <r>
          <rPr>
            <b/>
            <sz val="9"/>
            <color indexed="81"/>
            <rFont val="Tahoma"/>
            <family val="2"/>
          </rPr>
          <t>DSGA: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<sst xmlns="http://schemas.openxmlformats.org/spreadsheetml/2006/main" count="155" uniqueCount="132">
  <si>
    <t>PERSONALE DOCENTE</t>
  </si>
  <si>
    <t>Collaboratori del D.S.</t>
  </si>
  <si>
    <t>NUMERO DOCENTI</t>
  </si>
  <si>
    <t>NUMERO ORE</t>
  </si>
  <si>
    <t>TOTALE</t>
  </si>
  <si>
    <t>PERSONALE ATA</t>
  </si>
  <si>
    <t>EURO/h - EURO</t>
  </si>
  <si>
    <t>NUMERO ATA</t>
  </si>
  <si>
    <t>INCARICHI SPECIFICI PERSONALE ATA</t>
  </si>
  <si>
    <t>1. SUPPORTO ALLE ATTIVITA' ORGANIZZATIVE</t>
  </si>
  <si>
    <t xml:space="preserve">5. ORE ECCEDENTI PER SOSTITUZIONE COLLEGHI ASSENTI </t>
  </si>
  <si>
    <t>TOTALE SUPPORTO ALLE ATTIVITA' ORGANIZZATIVE</t>
  </si>
  <si>
    <t>TOTALE ATTIVITA' DI INSEGNAMENTO</t>
  </si>
  <si>
    <t>TOTALE ORE ECCEDENTI</t>
  </si>
  <si>
    <t>Collaboratori scolastici</t>
  </si>
  <si>
    <t xml:space="preserve">Assistenti amministrativi </t>
  </si>
  <si>
    <t xml:space="preserve">                      sostituzione colleghi</t>
  </si>
  <si>
    <t xml:space="preserve">                     sostituzione colleghi</t>
  </si>
  <si>
    <t>RIEPILOGO FIS DOCENTI</t>
  </si>
  <si>
    <t>ALTRE RISORSE DOCENTI</t>
  </si>
  <si>
    <t>ALTRE RISORSE ATA</t>
  </si>
  <si>
    <t xml:space="preserve">                  sostituzione e supporto DSGA</t>
  </si>
  <si>
    <t xml:space="preserve">                  gestione informatizzata dei contratti</t>
  </si>
  <si>
    <t xml:space="preserve">                  graduatorie e stato giuridico</t>
  </si>
  <si>
    <t xml:space="preserve">                  coordinamento area personale</t>
  </si>
  <si>
    <t xml:space="preserve">                  smistamento posta uffici</t>
  </si>
  <si>
    <t xml:space="preserve">                  duplicazione atti</t>
  </si>
  <si>
    <t xml:space="preserve">                  smistamento disposizioni</t>
  </si>
  <si>
    <t>TOTALE INCARICHI SPECIFICI</t>
  </si>
  <si>
    <t>TOTALE FIS ATA</t>
  </si>
  <si>
    <t xml:space="preserve">                  supporto organizzazione uffici</t>
  </si>
  <si>
    <t>6. INDENNITA' DI DIREZIONE DSGA</t>
  </si>
  <si>
    <t>Assistenti amministrativi+ assistenti tecnici</t>
  </si>
  <si>
    <t xml:space="preserve">                  supporto uffici e magazzino</t>
  </si>
  <si>
    <t>FUNZIONI STRUMENTALI</t>
  </si>
  <si>
    <t xml:space="preserve">                     fotocopie per attività didattiche e non </t>
  </si>
  <si>
    <t xml:space="preserve">                      commissioni</t>
  </si>
  <si>
    <t xml:space="preserve">                      iscrizioni online</t>
  </si>
  <si>
    <t xml:space="preserve">                      archivio</t>
  </si>
  <si>
    <t xml:space="preserve">                      rinnovo gruaduatorie</t>
  </si>
  <si>
    <t>4. ATTIVITA' DI INSEGNAMENTO e PROGETTI PTOF</t>
  </si>
  <si>
    <t xml:space="preserve">                    piccola manutenzione, pitturazione, falciatura, servizi esterni, interventi occasionali per gestione allarmi</t>
  </si>
  <si>
    <t>ORE ECCEDENTI sost. colleghi assenti anno precedente CEDOLINO UNICO</t>
  </si>
  <si>
    <t>INDENNITA' DI DIREZIONE DSGA+sostituzione DSGA</t>
  </si>
  <si>
    <t>EURO/h</t>
  </si>
  <si>
    <t>Lordo dipendente</t>
  </si>
  <si>
    <t>Lordo Stato</t>
  </si>
  <si>
    <t>INDENNITA' DI DIREZIONE DSGA</t>
  </si>
  <si>
    <t>TOTALE FIS DA CONTRATTARE</t>
  </si>
  <si>
    <t>TOTALE FIS DOCENTI ASSEGNATO</t>
  </si>
  <si>
    <t>1. LAVORO AGGIUNTIVO</t>
  </si>
  <si>
    <t>2. ULTERIORE QUOTA ACCONTONATA da redistribuire entro il 31/08/2018 per sopravvenute attività straordinarie o aggiuntive</t>
  </si>
  <si>
    <t>2. INCARICHI SPECIFICI</t>
  </si>
  <si>
    <t>FIS disponibile meno FIS contrattato</t>
  </si>
  <si>
    <t>ALLEGATO A alla CONTRATTAZIONE INTEGRATIVA DI ISTITUTO 2022- 2023  PROSPETTO ANALITICO</t>
  </si>
  <si>
    <t>FIS a.s. 2022/2023</t>
  </si>
  <si>
    <t>TOTALE FIS  2022/2023</t>
  </si>
  <si>
    <t xml:space="preserve">Collaboratori Dirigente </t>
  </si>
  <si>
    <t>ORE ECCEDENTI sost. colleghi assenti a.s.2022/23</t>
  </si>
  <si>
    <t>VALORIZZAZIONE DOCENTI LEGGE 107/2015 (di cui € 9,24 a.s. precedente)</t>
  </si>
  <si>
    <t>Fiduciari</t>
  </si>
  <si>
    <t>Coordinatori</t>
  </si>
  <si>
    <t>Commissione Organizzativa</t>
  </si>
  <si>
    <t>Commissione Formazione Classi</t>
  </si>
  <si>
    <t>Referente Educazione Civica</t>
  </si>
  <si>
    <t>Commissione Niv</t>
  </si>
  <si>
    <t>Animatore Digitale</t>
  </si>
  <si>
    <t>Team Digitale</t>
  </si>
  <si>
    <t>Commissione PTOF</t>
  </si>
  <si>
    <t>Commissione Continuità</t>
  </si>
  <si>
    <t>Commissione Viaggi</t>
  </si>
  <si>
    <t xml:space="preserve">Tabulazione Invalsi </t>
  </si>
  <si>
    <t>Commissione PNRR</t>
  </si>
  <si>
    <t>123 Partiamo a Razzo</t>
  </si>
  <si>
    <t>S…..bocciamo</t>
  </si>
  <si>
    <t xml:space="preserve">Osservo …Immagino….. </t>
  </si>
  <si>
    <t>Screening di Rilevazione</t>
  </si>
  <si>
    <t xml:space="preserve">Istruzione domiciliare </t>
  </si>
  <si>
    <t>A.S. 2022/2023</t>
  </si>
  <si>
    <t>n. 10 aree</t>
  </si>
  <si>
    <t xml:space="preserve">7. ATTIVITA' SPORTIVE </t>
  </si>
  <si>
    <t>QUOTA DOCENTI 68% del FIS decurtato  DÌ INDENN.DSGA E COLLABORATORI</t>
  </si>
  <si>
    <t xml:space="preserve">QUOTA ATA 32% del FIS decurtato  </t>
  </si>
  <si>
    <t xml:space="preserve">PERSONALE ATA </t>
  </si>
  <si>
    <t>COLLABORATORI SCOLASTICI</t>
  </si>
  <si>
    <t>Pomeriggi -flessibilità oraria- spostamento plessi - igenizzazione ambienti</t>
  </si>
  <si>
    <t>Raccolata matriali da discaricare</t>
  </si>
  <si>
    <t>Organizzazione Eventi</t>
  </si>
  <si>
    <t xml:space="preserve">Sostituzione Collega Assente </t>
  </si>
  <si>
    <t>Supporto bimbi Scuola Infanzia</t>
  </si>
  <si>
    <t>Addetto Sanificazione Ambienti</t>
  </si>
  <si>
    <t>Gestione Magazzino</t>
  </si>
  <si>
    <t xml:space="preserve">Ingresso Scuola Primaria -scaglionato </t>
  </si>
  <si>
    <t>Ricognizione Inventariale</t>
  </si>
  <si>
    <t>Squadra Manutenzione</t>
  </si>
  <si>
    <t>NUMERO C.S.</t>
  </si>
  <si>
    <t>ASSISTENTI AMMINISTRATIVI</t>
  </si>
  <si>
    <t xml:space="preserve">Sostituzione collega Assente </t>
  </si>
  <si>
    <t>straordinario</t>
  </si>
  <si>
    <t>Straordinario</t>
  </si>
  <si>
    <t>Cedole Librarie</t>
  </si>
  <si>
    <t>Ricostruzione Carriera</t>
  </si>
  <si>
    <t xml:space="preserve">Rapporto con Asl </t>
  </si>
  <si>
    <t>Collaborazione PTOF</t>
  </si>
  <si>
    <t xml:space="preserve">Gestione Graduatorie e Reclutamento </t>
  </si>
  <si>
    <t xml:space="preserve">Uscite Didattiche </t>
  </si>
  <si>
    <t>Commissione Valutazione Iscrizione Infanzia</t>
  </si>
  <si>
    <t xml:space="preserve">Gestione pratiche sicurezza </t>
  </si>
  <si>
    <t>TOTALE SUPPORTO  ATTIVITA' ORGANIZZATIVE</t>
  </si>
  <si>
    <t>RIEPILOGO FIS  ATA</t>
  </si>
  <si>
    <t>TOTALE FIS ATA  ASSEGNATO</t>
  </si>
  <si>
    <t>Pago PA</t>
  </si>
  <si>
    <t>Gestione Perla PA</t>
  </si>
  <si>
    <t>Gestione software Orario in collaborazione Dsga</t>
  </si>
  <si>
    <t>Gestione Amministrazione Trasparente</t>
  </si>
  <si>
    <t>Assistenza Alunni diversamente Abili Media/Primaria</t>
  </si>
  <si>
    <t>Collaborazione Uffici</t>
  </si>
  <si>
    <t>Gestione Plesso distaccato</t>
  </si>
  <si>
    <t xml:space="preserve">Assistenza Alunni diversamente Abili  Infanzia/Primaria </t>
  </si>
  <si>
    <t>Economie fis Ata anni precedenti</t>
  </si>
  <si>
    <t>Aree a rischio docenti</t>
  </si>
  <si>
    <t>Aree a rischio personale ATA</t>
  </si>
  <si>
    <t>292</t>
  </si>
  <si>
    <t>Supporto Gestione Magazzino</t>
  </si>
  <si>
    <t xml:space="preserve">importo </t>
  </si>
  <si>
    <t>2. INCARICHI SPECIFICI importo disponibile</t>
  </si>
  <si>
    <t>economie</t>
  </si>
  <si>
    <t>150</t>
  </si>
  <si>
    <t>TUROR</t>
  </si>
  <si>
    <t>ECONOMIE</t>
  </si>
  <si>
    <t>6. FUNZIONI STRUMENTALI  A.S 2022/2023</t>
  </si>
  <si>
    <t xml:space="preserve">TOTALE ECONOMIE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</si>
</sst>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€"/>
    <numFmt numFmtId="165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b/>
      <sz val="16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2" fontId="0" fillId="2" borderId="1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0" xfId="0" applyFont="1" applyFill="1"/>
    <xf numFmtId="0" fontId="1" fillId="0" borderId="0" xfId="0" applyFont="1"/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49" fontId="7" fillId="0" borderId="5" xfId="1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/>
    </xf>
    <xf numFmtId="0" fontId="0" fillId="0" borderId="6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14" xfId="0" applyBorder="1"/>
    <xf numFmtId="0" fontId="0" fillId="0" borderId="0" xfId="0" applyFill="1" applyAlignment="1">
      <alignment horizontal="center" wrapText="1"/>
    </xf>
    <xf numFmtId="0" fontId="0" fillId="0" borderId="2" xfId="0" applyBorder="1"/>
    <xf numFmtId="0" fontId="1" fillId="0" borderId="2" xfId="0" applyFont="1" applyBorder="1"/>
    <xf numFmtId="0" fontId="1" fillId="0" borderId="2" xfId="0" applyFont="1" applyFill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9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0" fillId="0" borderId="2" xfId="0" applyFill="1" applyBorder="1"/>
    <xf numFmtId="0" fontId="7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165" fontId="0" fillId="5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165" fontId="0" fillId="0" borderId="4" xfId="0" applyNumberFormat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15"/>
  <sheetViews>
    <sheetView topLeftCell="A58" zoomScale="130" zoomScaleNormal="130" workbookViewId="0">
      <selection activeCell="E112" sqref="E112:E115"/>
    </sheetView>
  </sheetViews>
  <sheetFormatPr defaultRowHeight="15" x14ac:dyDescent="0.25"/>
  <cols>
    <col min="1" max="1" width="70.42578125" customWidth="1"/>
    <col min="2" max="2" width="15.85546875" style="4" customWidth="1"/>
    <col min="3" max="3" width="15" style="4" customWidth="1"/>
    <col min="4" max="4" width="16" style="4" customWidth="1"/>
    <col min="5" max="5" width="14.7109375" style="4" customWidth="1"/>
    <col min="6" max="47" width="9.140625" style="11"/>
  </cols>
  <sheetData>
    <row r="1" spans="1:5" ht="21" x14ac:dyDescent="0.4">
      <c r="A1" s="75" t="s">
        <v>54</v>
      </c>
      <c r="B1" s="75"/>
      <c r="C1" s="75"/>
      <c r="D1" s="75"/>
      <c r="E1" s="75"/>
    </row>
    <row r="2" spans="1:5" x14ac:dyDescent="0.25">
      <c r="B2" s="1" t="s">
        <v>45</v>
      </c>
      <c r="C2" s="1" t="s">
        <v>46</v>
      </c>
    </row>
    <row r="3" spans="1:5" x14ac:dyDescent="0.25">
      <c r="A3" s="50" t="s">
        <v>55</v>
      </c>
      <c r="B3" s="101">
        <v>36020.89</v>
      </c>
      <c r="C3" s="5"/>
    </row>
    <row r="4" spans="1:5" x14ac:dyDescent="0.25">
      <c r="A4" s="50"/>
      <c r="B4" s="101"/>
      <c r="C4" s="5"/>
      <c r="D4" s="49"/>
    </row>
    <row r="5" spans="1:5" x14ac:dyDescent="0.25">
      <c r="A5" s="50" t="s">
        <v>47</v>
      </c>
      <c r="B5" s="101">
        <v>5553</v>
      </c>
      <c r="C5" s="5"/>
      <c r="D5" s="49"/>
    </row>
    <row r="6" spans="1:5" x14ac:dyDescent="0.25">
      <c r="A6" s="50" t="s">
        <v>57</v>
      </c>
      <c r="B6" s="101">
        <v>2625</v>
      </c>
      <c r="C6" s="5"/>
    </row>
    <row r="7" spans="1:5" ht="18.75" x14ac:dyDescent="0.3">
      <c r="A7" s="51" t="s">
        <v>56</v>
      </c>
      <c r="B7" s="102">
        <f>B3+B4-B5-B6</f>
        <v>27842.89</v>
      </c>
      <c r="C7" s="5"/>
    </row>
    <row r="8" spans="1:5" x14ac:dyDescent="0.25">
      <c r="A8" s="48" t="s">
        <v>59</v>
      </c>
      <c r="B8" s="103">
        <v>13838.48</v>
      </c>
      <c r="C8" s="5"/>
    </row>
    <row r="9" spans="1:5" x14ac:dyDescent="0.25">
      <c r="A9" s="52" t="s">
        <v>48</v>
      </c>
      <c r="B9" s="103">
        <f>B7+B8</f>
        <v>41681.369999999995</v>
      </c>
      <c r="C9" s="5"/>
    </row>
    <row r="10" spans="1:5" x14ac:dyDescent="0.25">
      <c r="A10" s="52" t="s">
        <v>120</v>
      </c>
      <c r="B10" s="103">
        <v>615.29</v>
      </c>
      <c r="C10" s="5"/>
    </row>
    <row r="11" spans="1:5" x14ac:dyDescent="0.25">
      <c r="A11" s="52" t="s">
        <v>121</v>
      </c>
      <c r="B11" s="103">
        <v>289.56</v>
      </c>
      <c r="C11" s="5"/>
    </row>
    <row r="12" spans="1:5" ht="18.75" x14ac:dyDescent="0.3">
      <c r="A12" s="51" t="s">
        <v>81</v>
      </c>
      <c r="B12" s="102">
        <f>B9*68%+B10</f>
        <v>28958.621599999999</v>
      </c>
      <c r="C12" s="5"/>
    </row>
    <row r="13" spans="1:5" ht="18.75" x14ac:dyDescent="0.3">
      <c r="A13" s="51" t="s">
        <v>82</v>
      </c>
      <c r="B13" s="102">
        <f>B9*32%+B11</f>
        <v>13627.598399999999</v>
      </c>
      <c r="C13" s="5"/>
      <c r="D13" s="47"/>
    </row>
    <row r="14" spans="1:5" x14ac:dyDescent="0.25">
      <c r="A14" s="3"/>
      <c r="B14" s="104"/>
      <c r="C14" s="5"/>
    </row>
    <row r="15" spans="1:5" ht="15.75" thickBot="1" x14ac:dyDescent="0.3">
      <c r="A15" s="31"/>
      <c r="B15" s="105"/>
      <c r="C15" s="5"/>
    </row>
    <row r="16" spans="1:5" x14ac:dyDescent="0.25">
      <c r="A16" s="32" t="s">
        <v>34</v>
      </c>
      <c r="B16" s="106">
        <v>4291.1499999999996</v>
      </c>
      <c r="C16" s="5"/>
    </row>
    <row r="17" spans="1:47" x14ac:dyDescent="0.25">
      <c r="A17" s="33" t="s">
        <v>8</v>
      </c>
      <c r="B17" s="107">
        <v>2606</v>
      </c>
      <c r="C17" s="5"/>
    </row>
    <row r="18" spans="1:47" x14ac:dyDescent="0.25">
      <c r="A18" s="33" t="s">
        <v>119</v>
      </c>
      <c r="B18" s="107">
        <v>275.77999999999997</v>
      </c>
      <c r="C18" s="5"/>
    </row>
    <row r="19" spans="1:47" x14ac:dyDescent="0.25">
      <c r="A19" s="33" t="s">
        <v>58</v>
      </c>
      <c r="B19" s="107">
        <v>2697.38</v>
      </c>
      <c r="C19" s="5"/>
    </row>
    <row r="20" spans="1:47" x14ac:dyDescent="0.25">
      <c r="A20" s="33" t="s">
        <v>42</v>
      </c>
      <c r="B20" s="107">
        <v>2557.5700000000002</v>
      </c>
      <c r="C20" s="5"/>
    </row>
    <row r="21" spans="1:47" x14ac:dyDescent="0.25">
      <c r="A21" s="43" t="s">
        <v>4</v>
      </c>
      <c r="B21" s="108">
        <f>SUM(B16:B20)</f>
        <v>12427.88</v>
      </c>
      <c r="C21" s="5"/>
    </row>
    <row r="22" spans="1:47" x14ac:dyDescent="0.25">
      <c r="A22" s="44"/>
      <c r="B22" s="34"/>
      <c r="C22" s="5"/>
    </row>
    <row r="23" spans="1:47" x14ac:dyDescent="0.25">
      <c r="A23" s="45"/>
      <c r="B23" s="2"/>
      <c r="C23" s="5"/>
    </row>
    <row r="24" spans="1:47" x14ac:dyDescent="0.25">
      <c r="A24" s="46"/>
      <c r="B24" s="5"/>
      <c r="C24" s="5"/>
    </row>
    <row r="26" spans="1:47" s="11" customFormat="1" ht="21" x14ac:dyDescent="0.35">
      <c r="A26" s="59" t="s">
        <v>0</v>
      </c>
      <c r="B26" s="59"/>
      <c r="C26" s="59"/>
      <c r="D26" s="59"/>
      <c r="E26" s="7"/>
    </row>
    <row r="27" spans="1:47" x14ac:dyDescent="0.25">
      <c r="A27" s="1"/>
      <c r="B27" s="1"/>
      <c r="C27" s="1"/>
      <c r="D27" s="1"/>
      <c r="E27" s="1"/>
    </row>
    <row r="28" spans="1:47" ht="30" x14ac:dyDescent="0.25">
      <c r="A28" s="39"/>
      <c r="B28" s="39" t="s">
        <v>3</v>
      </c>
      <c r="C28" s="40" t="s">
        <v>2</v>
      </c>
      <c r="D28" s="39" t="s">
        <v>44</v>
      </c>
      <c r="E28" s="41" t="s">
        <v>4</v>
      </c>
    </row>
    <row r="29" spans="1:47" s="8" customFormat="1" ht="15.75" thickBot="1" x14ac:dyDescent="0.3">
      <c r="A29" s="76" t="s">
        <v>9</v>
      </c>
      <c r="B29" s="77"/>
      <c r="C29" s="77"/>
      <c r="D29" s="78"/>
      <c r="E29" s="19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</row>
    <row r="30" spans="1:47" ht="15.75" thickTop="1" x14ac:dyDescent="0.25">
      <c r="A30" s="30" t="s">
        <v>1</v>
      </c>
      <c r="B30" s="29" t="s">
        <v>127</v>
      </c>
      <c r="C30" s="2">
        <v>2</v>
      </c>
      <c r="D30" s="2">
        <v>17.5</v>
      </c>
      <c r="E30" s="96">
        <f>D30*B30</f>
        <v>2625</v>
      </c>
      <c r="F30" s="42"/>
      <c r="G30" s="12"/>
    </row>
    <row r="31" spans="1:47" s="28" customFormat="1" x14ac:dyDescent="0.25">
      <c r="A31" s="30" t="s">
        <v>60</v>
      </c>
      <c r="B31" s="36">
        <v>150</v>
      </c>
      <c r="C31" s="26">
        <v>3</v>
      </c>
      <c r="D31" s="2">
        <v>17.5</v>
      </c>
      <c r="E31" s="96">
        <f t="shared" ref="E31:E44" si="0">D31*B31</f>
        <v>2625</v>
      </c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</row>
    <row r="32" spans="1:47" x14ac:dyDescent="0.25">
      <c r="A32" s="30" t="s">
        <v>61</v>
      </c>
      <c r="B32" s="36">
        <v>463</v>
      </c>
      <c r="C32" s="2">
        <v>23</v>
      </c>
      <c r="D32" s="2">
        <v>17.5</v>
      </c>
      <c r="E32" s="96">
        <f t="shared" si="0"/>
        <v>8102.5</v>
      </c>
    </row>
    <row r="33" spans="1:47" x14ac:dyDescent="0.25">
      <c r="A33" s="9" t="s">
        <v>62</v>
      </c>
      <c r="B33" s="36">
        <v>132</v>
      </c>
      <c r="C33" s="10">
        <v>5</v>
      </c>
      <c r="D33" s="2">
        <v>17.5</v>
      </c>
      <c r="E33" s="96">
        <f t="shared" si="0"/>
        <v>2310</v>
      </c>
    </row>
    <row r="34" spans="1:47" x14ac:dyDescent="0.25">
      <c r="A34" s="9" t="s">
        <v>63</v>
      </c>
      <c r="B34" s="36">
        <v>96</v>
      </c>
      <c r="C34" s="10">
        <v>4</v>
      </c>
      <c r="D34" s="2">
        <v>17.5</v>
      </c>
      <c r="E34" s="96">
        <f t="shared" si="0"/>
        <v>1680</v>
      </c>
    </row>
    <row r="35" spans="1:47" x14ac:dyDescent="0.25">
      <c r="A35" s="9" t="s">
        <v>64</v>
      </c>
      <c r="B35" s="36">
        <v>10</v>
      </c>
      <c r="C35" s="10">
        <v>1</v>
      </c>
      <c r="D35" s="2">
        <v>17.5</v>
      </c>
      <c r="E35" s="96">
        <f t="shared" si="0"/>
        <v>175</v>
      </c>
    </row>
    <row r="36" spans="1:47" x14ac:dyDescent="0.25">
      <c r="A36" s="9" t="s">
        <v>65</v>
      </c>
      <c r="B36" s="36">
        <v>50</v>
      </c>
      <c r="C36" s="10">
        <v>5</v>
      </c>
      <c r="D36" s="2">
        <v>17.5</v>
      </c>
      <c r="E36" s="96">
        <f t="shared" si="0"/>
        <v>875</v>
      </c>
    </row>
    <row r="37" spans="1:47" x14ac:dyDescent="0.25">
      <c r="A37" s="9" t="s">
        <v>66</v>
      </c>
      <c r="B37" s="37">
        <v>44</v>
      </c>
      <c r="C37" s="10">
        <v>1</v>
      </c>
      <c r="D37" s="2">
        <v>17.5</v>
      </c>
      <c r="E37" s="96">
        <f t="shared" si="0"/>
        <v>770</v>
      </c>
    </row>
    <row r="38" spans="1:47" x14ac:dyDescent="0.25">
      <c r="A38" s="9" t="s">
        <v>67</v>
      </c>
      <c r="B38" s="37">
        <v>116</v>
      </c>
      <c r="C38" s="10">
        <v>8</v>
      </c>
      <c r="D38" s="2">
        <v>17.5</v>
      </c>
      <c r="E38" s="96">
        <f t="shared" si="0"/>
        <v>2030</v>
      </c>
    </row>
    <row r="39" spans="1:47" x14ac:dyDescent="0.25">
      <c r="A39" s="38" t="s">
        <v>68</v>
      </c>
      <c r="B39" s="37">
        <v>52</v>
      </c>
      <c r="C39" s="10">
        <v>4</v>
      </c>
      <c r="D39" s="2">
        <v>17.5</v>
      </c>
      <c r="E39" s="96">
        <f t="shared" si="0"/>
        <v>910</v>
      </c>
    </row>
    <row r="40" spans="1:47" x14ac:dyDescent="0.25">
      <c r="A40" s="38" t="s">
        <v>69</v>
      </c>
      <c r="B40" s="37">
        <v>50</v>
      </c>
      <c r="C40" s="10">
        <v>5</v>
      </c>
      <c r="D40" s="2">
        <v>17.5</v>
      </c>
      <c r="E40" s="96">
        <f t="shared" si="0"/>
        <v>875</v>
      </c>
    </row>
    <row r="41" spans="1:47" x14ac:dyDescent="0.25">
      <c r="A41" s="38" t="s">
        <v>70</v>
      </c>
      <c r="B41" s="37">
        <v>40</v>
      </c>
      <c r="C41" s="10">
        <v>4</v>
      </c>
      <c r="D41" s="2">
        <v>17.5</v>
      </c>
      <c r="E41" s="96">
        <f t="shared" si="0"/>
        <v>700</v>
      </c>
    </row>
    <row r="42" spans="1:47" x14ac:dyDescent="0.25">
      <c r="A42" s="38" t="s">
        <v>71</v>
      </c>
      <c r="B42" s="37">
        <v>40</v>
      </c>
      <c r="C42" s="10">
        <v>8</v>
      </c>
      <c r="D42" s="2">
        <v>17.5</v>
      </c>
      <c r="E42" s="96">
        <f t="shared" si="0"/>
        <v>700</v>
      </c>
    </row>
    <row r="43" spans="1:47" x14ac:dyDescent="0.25">
      <c r="A43" s="38" t="s">
        <v>72</v>
      </c>
      <c r="B43" s="37">
        <v>10</v>
      </c>
      <c r="C43" s="10">
        <v>1</v>
      </c>
      <c r="D43" s="2">
        <v>17.5</v>
      </c>
      <c r="E43" s="96">
        <f t="shared" si="0"/>
        <v>175</v>
      </c>
    </row>
    <row r="44" spans="1:47" x14ac:dyDescent="0.25">
      <c r="A44" s="92" t="s">
        <v>128</v>
      </c>
      <c r="B44" s="37">
        <v>144</v>
      </c>
      <c r="C44" s="2">
        <v>10</v>
      </c>
      <c r="D44" s="2">
        <v>17.5</v>
      </c>
      <c r="E44" s="96">
        <f t="shared" si="0"/>
        <v>2520</v>
      </c>
    </row>
    <row r="45" spans="1:47" x14ac:dyDescent="0.25">
      <c r="A45" s="79" t="s">
        <v>11</v>
      </c>
      <c r="B45" s="80"/>
      <c r="C45" s="80"/>
      <c r="D45" s="81"/>
      <c r="E45" s="97">
        <f>SUM(E30:E44)</f>
        <v>27072.5</v>
      </c>
    </row>
    <row r="46" spans="1:47" s="8" customFormat="1" x14ac:dyDescent="0.25">
      <c r="A46" s="76" t="s">
        <v>40</v>
      </c>
      <c r="B46" s="77"/>
      <c r="C46" s="77"/>
      <c r="D46" s="78"/>
      <c r="E46" s="95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</row>
    <row r="47" spans="1:47" x14ac:dyDescent="0.25">
      <c r="A47" s="9" t="s">
        <v>73</v>
      </c>
      <c r="B47" s="35">
        <v>132</v>
      </c>
      <c r="C47" s="2">
        <v>11</v>
      </c>
      <c r="D47" s="2">
        <v>17.5</v>
      </c>
      <c r="E47" s="96">
        <f>D47*B47</f>
        <v>2310</v>
      </c>
    </row>
    <row r="48" spans="1:47" x14ac:dyDescent="0.25">
      <c r="A48" s="9" t="s">
        <v>74</v>
      </c>
      <c r="B48" s="35">
        <v>30</v>
      </c>
      <c r="C48" s="10">
        <v>1</v>
      </c>
      <c r="D48" s="2">
        <v>17.5</v>
      </c>
      <c r="E48" s="96">
        <f t="shared" ref="E48:E51" si="1">D48*B48</f>
        <v>525</v>
      </c>
    </row>
    <row r="49" spans="1:5" x14ac:dyDescent="0.25">
      <c r="A49" s="9" t="s">
        <v>75</v>
      </c>
      <c r="B49" s="35">
        <v>30</v>
      </c>
      <c r="C49" s="10">
        <v>1</v>
      </c>
      <c r="D49" s="2">
        <v>17.5</v>
      </c>
      <c r="E49" s="96">
        <f t="shared" si="1"/>
        <v>525</v>
      </c>
    </row>
    <row r="50" spans="1:5" x14ac:dyDescent="0.25">
      <c r="A50" s="9" t="s">
        <v>76</v>
      </c>
      <c r="B50" s="35">
        <v>28</v>
      </c>
      <c r="C50" s="2">
        <v>2</v>
      </c>
      <c r="D50" s="2">
        <v>17.5</v>
      </c>
      <c r="E50" s="96">
        <f t="shared" si="1"/>
        <v>490</v>
      </c>
    </row>
    <row r="51" spans="1:5" x14ac:dyDescent="0.25">
      <c r="A51" s="9" t="s">
        <v>77</v>
      </c>
      <c r="B51" s="35">
        <v>15</v>
      </c>
      <c r="C51" s="2">
        <v>1</v>
      </c>
      <c r="D51" s="2">
        <v>17.5</v>
      </c>
      <c r="E51" s="96">
        <f t="shared" si="1"/>
        <v>262.5</v>
      </c>
    </row>
    <row r="52" spans="1:5" x14ac:dyDescent="0.25">
      <c r="A52" s="63" t="s">
        <v>12</v>
      </c>
      <c r="B52" s="64"/>
      <c r="C52" s="64"/>
      <c r="D52" s="65"/>
      <c r="E52" s="97">
        <f>SUM(E47:E51)</f>
        <v>4112.5</v>
      </c>
    </row>
    <row r="54" spans="1:5" x14ac:dyDescent="0.25">
      <c r="A54" s="16"/>
      <c r="B54" s="17"/>
      <c r="C54" s="17"/>
      <c r="D54" s="18"/>
      <c r="E54" s="5"/>
    </row>
    <row r="55" spans="1:5" ht="18.75" x14ac:dyDescent="0.3">
      <c r="A55" s="66" t="s">
        <v>18</v>
      </c>
      <c r="B55" s="67"/>
      <c r="C55" s="67"/>
      <c r="D55" s="68"/>
      <c r="E55" s="20"/>
    </row>
    <row r="56" spans="1:5" x14ac:dyDescent="0.25">
      <c r="A56" s="60" t="s">
        <v>11</v>
      </c>
      <c r="B56" s="61"/>
      <c r="C56" s="61"/>
      <c r="D56" s="62"/>
      <c r="E56" s="109">
        <f>E45</f>
        <v>27072.5</v>
      </c>
    </row>
    <row r="57" spans="1:5" x14ac:dyDescent="0.25">
      <c r="A57" s="60" t="s">
        <v>12</v>
      </c>
      <c r="B57" s="61"/>
      <c r="C57" s="61"/>
      <c r="D57" s="62"/>
      <c r="E57" s="110">
        <f>E52</f>
        <v>4112.5</v>
      </c>
    </row>
    <row r="58" spans="1:5" ht="21" x14ac:dyDescent="0.35">
      <c r="A58" s="70" t="s">
        <v>49</v>
      </c>
      <c r="B58" s="70"/>
      <c r="C58" s="70"/>
      <c r="D58" s="70"/>
      <c r="E58" s="113">
        <f>SUM(E56:E57)</f>
        <v>31185</v>
      </c>
    </row>
    <row r="59" spans="1:5" ht="21" x14ac:dyDescent="0.35">
      <c r="A59" s="72" t="s">
        <v>53</v>
      </c>
      <c r="B59" s="73"/>
      <c r="C59" s="73"/>
      <c r="D59" s="74"/>
      <c r="E59" s="114">
        <f>B12+B20-E58</f>
        <v>331.19159999999829</v>
      </c>
    </row>
    <row r="60" spans="1:5" s="11" customFormat="1" ht="18.75" x14ac:dyDescent="0.3">
      <c r="A60" s="69" t="s">
        <v>19</v>
      </c>
      <c r="B60" s="69"/>
      <c r="C60" s="69"/>
      <c r="D60" s="69"/>
      <c r="E60" s="7"/>
    </row>
    <row r="61" spans="1:5" s="11" customFormat="1" ht="30" x14ac:dyDescent="0.25">
      <c r="A61" s="39" t="s">
        <v>0</v>
      </c>
      <c r="B61" s="39" t="s">
        <v>3</v>
      </c>
      <c r="C61" s="40" t="s">
        <v>2</v>
      </c>
      <c r="D61" s="39" t="s">
        <v>44</v>
      </c>
      <c r="E61" s="39" t="s">
        <v>4</v>
      </c>
    </row>
    <row r="62" spans="1:5" x14ac:dyDescent="0.25">
      <c r="A62" s="71" t="s">
        <v>10</v>
      </c>
      <c r="B62" s="71"/>
      <c r="C62" s="71"/>
      <c r="D62" s="71"/>
      <c r="E62" s="95"/>
    </row>
    <row r="63" spans="1:5" x14ac:dyDescent="0.25">
      <c r="A63" s="9" t="s">
        <v>78</v>
      </c>
      <c r="B63" s="98"/>
      <c r="C63" s="98"/>
      <c r="D63" s="98"/>
      <c r="E63" s="99">
        <v>2697.38</v>
      </c>
    </row>
    <row r="64" spans="1:5" x14ac:dyDescent="0.25">
      <c r="B64" s="2">
        <v>25</v>
      </c>
      <c r="C64" s="2">
        <v>4</v>
      </c>
      <c r="D64" s="2">
        <v>504.01</v>
      </c>
      <c r="E64" s="96">
        <f>D64</f>
        <v>504.01</v>
      </c>
    </row>
    <row r="65" spans="1:47" x14ac:dyDescent="0.25">
      <c r="A65" s="63" t="s">
        <v>13</v>
      </c>
      <c r="B65" s="64"/>
      <c r="C65" s="64"/>
      <c r="D65" s="65"/>
      <c r="E65" s="97">
        <f>E64</f>
        <v>504.01</v>
      </c>
    </row>
    <row r="66" spans="1:47" x14ac:dyDescent="0.25">
      <c r="A66" s="85"/>
      <c r="B66" s="87"/>
      <c r="C66" s="93" t="s">
        <v>129</v>
      </c>
      <c r="D66" s="94"/>
      <c r="E66" s="96">
        <f>E63-E65</f>
        <v>2193.37</v>
      </c>
    </row>
    <row r="68" spans="1:47" x14ac:dyDescent="0.25">
      <c r="A68" s="71" t="s">
        <v>130</v>
      </c>
      <c r="B68" s="71"/>
      <c r="C68" s="71"/>
      <c r="D68" s="71"/>
      <c r="E68" s="115">
        <v>4291.1499999999996</v>
      </c>
    </row>
    <row r="69" spans="1:47" x14ac:dyDescent="0.25">
      <c r="A69" s="9" t="s">
        <v>79</v>
      </c>
      <c r="B69" s="2"/>
      <c r="C69" s="2">
        <v>10</v>
      </c>
      <c r="D69" s="2">
        <v>429.11</v>
      </c>
      <c r="E69" s="96">
        <f>D69*C69</f>
        <v>4291.1000000000004</v>
      </c>
    </row>
    <row r="70" spans="1:47" x14ac:dyDescent="0.25">
      <c r="A70" s="63" t="s">
        <v>131</v>
      </c>
      <c r="B70" s="64"/>
      <c r="C70" s="64"/>
      <c r="D70" s="65"/>
      <c r="E70" s="97">
        <f>E68-E69</f>
        <v>4.9999999999272404E-2</v>
      </c>
    </row>
    <row r="71" spans="1:47" s="11" customFormat="1" ht="18.75" hidden="1" x14ac:dyDescent="0.3">
      <c r="A71" s="56" t="s">
        <v>5</v>
      </c>
      <c r="B71" s="57"/>
      <c r="C71" s="57"/>
      <c r="D71" s="58"/>
      <c r="E71" s="7"/>
    </row>
    <row r="72" spans="1:47" hidden="1" x14ac:dyDescent="0.25">
      <c r="A72" s="1"/>
      <c r="B72" s="1"/>
      <c r="C72" s="1"/>
      <c r="D72" s="1"/>
      <c r="E72" s="5"/>
    </row>
    <row r="73" spans="1:47" hidden="1" x14ac:dyDescent="0.25">
      <c r="A73" s="1"/>
      <c r="B73" s="1" t="s">
        <v>3</v>
      </c>
      <c r="C73" s="1" t="s">
        <v>7</v>
      </c>
      <c r="D73" s="1" t="s">
        <v>6</v>
      </c>
      <c r="E73" s="6" t="s">
        <v>4</v>
      </c>
    </row>
    <row r="74" spans="1:47" hidden="1" x14ac:dyDescent="0.25">
      <c r="A74" s="9"/>
      <c r="B74" s="10"/>
      <c r="C74" s="10"/>
      <c r="D74" s="10"/>
      <c r="E74" s="5"/>
    </row>
    <row r="75" spans="1:47" s="22" customFormat="1" hidden="1" x14ac:dyDescent="0.25">
      <c r="A75" s="76" t="s">
        <v>50</v>
      </c>
      <c r="B75" s="77"/>
      <c r="C75" s="77"/>
      <c r="D75" s="78"/>
      <c r="E75" s="6">
        <v>10200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</row>
    <row r="76" spans="1:47" hidden="1" x14ac:dyDescent="0.25">
      <c r="A76" s="9" t="s">
        <v>15</v>
      </c>
      <c r="B76" s="10">
        <v>150</v>
      </c>
      <c r="C76" s="10"/>
      <c r="D76" s="10">
        <v>14.5</v>
      </c>
      <c r="E76" s="5">
        <v>2183</v>
      </c>
    </row>
    <row r="77" spans="1:47" hidden="1" x14ac:dyDescent="0.25">
      <c r="A77" s="9" t="s">
        <v>16</v>
      </c>
      <c r="B77" s="10">
        <v>46</v>
      </c>
      <c r="C77" s="10"/>
      <c r="D77" s="10">
        <v>14.5</v>
      </c>
      <c r="E77" s="5">
        <v>667</v>
      </c>
    </row>
    <row r="78" spans="1:47" hidden="1" x14ac:dyDescent="0.25">
      <c r="A78" s="9" t="s">
        <v>38</v>
      </c>
      <c r="B78" s="10"/>
      <c r="C78" s="10"/>
      <c r="D78" s="10"/>
      <c r="E78" s="5"/>
    </row>
    <row r="79" spans="1:47" hidden="1" x14ac:dyDescent="0.25">
      <c r="A79" s="9" t="s">
        <v>39</v>
      </c>
      <c r="B79" s="10"/>
      <c r="C79" s="10"/>
      <c r="D79" s="10"/>
      <c r="E79" s="5"/>
    </row>
    <row r="80" spans="1:47" hidden="1" x14ac:dyDescent="0.25">
      <c r="A80" s="9" t="s">
        <v>37</v>
      </c>
      <c r="B80" s="10"/>
      <c r="C80" s="10"/>
      <c r="D80" s="10"/>
      <c r="E80" s="5"/>
    </row>
    <row r="81" spans="1:47" hidden="1" x14ac:dyDescent="0.25">
      <c r="A81" s="9" t="s">
        <v>36</v>
      </c>
      <c r="B81" s="10"/>
      <c r="C81" s="10"/>
      <c r="D81" s="10"/>
      <c r="E81" s="5"/>
    </row>
    <row r="82" spans="1:47" hidden="1" x14ac:dyDescent="0.25">
      <c r="A82" s="9"/>
      <c r="B82" s="2"/>
      <c r="C82" s="2"/>
      <c r="D82" s="2"/>
      <c r="E82" s="5"/>
    </row>
    <row r="83" spans="1:47" hidden="1" x14ac:dyDescent="0.25">
      <c r="A83" s="9"/>
      <c r="B83" s="2"/>
      <c r="C83" s="2"/>
      <c r="D83" s="2"/>
      <c r="E83" s="5"/>
    </row>
    <row r="84" spans="1:47" hidden="1" x14ac:dyDescent="0.25">
      <c r="A84" s="9"/>
      <c r="B84" s="2"/>
      <c r="C84" s="2"/>
      <c r="D84" s="2"/>
      <c r="E84" s="5"/>
    </row>
    <row r="85" spans="1:47" hidden="1" x14ac:dyDescent="0.25">
      <c r="A85" s="9"/>
      <c r="B85" s="2"/>
      <c r="C85" s="2"/>
      <c r="D85" s="2"/>
      <c r="E85" s="5"/>
    </row>
    <row r="86" spans="1:47" hidden="1" x14ac:dyDescent="0.25">
      <c r="A86" s="9"/>
      <c r="B86" s="2"/>
      <c r="C86" s="2"/>
      <c r="D86" s="2"/>
      <c r="E86" s="5"/>
    </row>
    <row r="87" spans="1:47" hidden="1" x14ac:dyDescent="0.25">
      <c r="A87" s="9"/>
      <c r="B87" s="2"/>
      <c r="C87" s="2"/>
      <c r="D87" s="2"/>
      <c r="E87" s="5"/>
    </row>
    <row r="88" spans="1:47" hidden="1" x14ac:dyDescent="0.25">
      <c r="A88" s="9" t="s">
        <v>14</v>
      </c>
      <c r="B88" s="2">
        <v>400</v>
      </c>
      <c r="C88" s="2"/>
      <c r="D88" s="2">
        <v>12.5</v>
      </c>
      <c r="E88" s="5">
        <v>5000</v>
      </c>
    </row>
    <row r="89" spans="1:47" hidden="1" x14ac:dyDescent="0.25">
      <c r="A89" s="9" t="s">
        <v>35</v>
      </c>
      <c r="B89" s="2"/>
      <c r="C89" s="2"/>
      <c r="D89" s="2"/>
      <c r="E89" s="5"/>
    </row>
    <row r="90" spans="1:47" hidden="1" x14ac:dyDescent="0.25">
      <c r="A90" s="3" t="s">
        <v>17</v>
      </c>
      <c r="B90" s="2">
        <v>80</v>
      </c>
      <c r="C90" s="2"/>
      <c r="D90" s="2">
        <v>12.5</v>
      </c>
      <c r="E90" s="5">
        <v>1000</v>
      </c>
    </row>
    <row r="91" spans="1:47" ht="24.75" hidden="1" x14ac:dyDescent="0.25">
      <c r="A91" s="25" t="s">
        <v>41</v>
      </c>
      <c r="B91" s="2"/>
      <c r="C91" s="2"/>
      <c r="D91" s="2"/>
      <c r="E91" s="5"/>
    </row>
    <row r="92" spans="1:47" s="11" customFormat="1" hidden="1" x14ac:dyDescent="0.25">
      <c r="A92" s="82" t="s">
        <v>51</v>
      </c>
      <c r="B92" s="83"/>
      <c r="C92" s="83"/>
      <c r="D92" s="84"/>
      <c r="E92" s="23">
        <v>400</v>
      </c>
    </row>
    <row r="93" spans="1:47" ht="18.75" hidden="1" x14ac:dyDescent="0.3">
      <c r="A93" s="66" t="s">
        <v>29</v>
      </c>
      <c r="B93" s="67"/>
      <c r="C93" s="67"/>
      <c r="D93" s="68"/>
      <c r="E93" s="6" t="e">
        <f>#REF!+E75+E92</f>
        <v>#REF!</v>
      </c>
    </row>
    <row r="94" spans="1:47" hidden="1" x14ac:dyDescent="0.25">
      <c r="A94" s="3"/>
      <c r="B94" s="2"/>
      <c r="C94" s="2"/>
      <c r="D94" s="2"/>
      <c r="E94" s="5"/>
    </row>
    <row r="95" spans="1:47" ht="18.75" hidden="1" x14ac:dyDescent="0.3">
      <c r="A95" s="66" t="s">
        <v>20</v>
      </c>
      <c r="B95" s="67"/>
      <c r="C95" s="67"/>
      <c r="D95" s="68"/>
      <c r="E95" s="5"/>
    </row>
    <row r="96" spans="1:47" s="22" customFormat="1" hidden="1" x14ac:dyDescent="0.25">
      <c r="A96" s="76" t="s">
        <v>52</v>
      </c>
      <c r="B96" s="77"/>
      <c r="C96" s="77"/>
      <c r="D96" s="78"/>
      <c r="E96" s="6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</row>
    <row r="97" spans="1:5" hidden="1" x14ac:dyDescent="0.25">
      <c r="A97" s="24" t="s">
        <v>32</v>
      </c>
      <c r="B97" s="2"/>
      <c r="C97" s="2"/>
      <c r="D97" s="2"/>
      <c r="E97" s="6"/>
    </row>
    <row r="98" spans="1:5" hidden="1" x14ac:dyDescent="0.25">
      <c r="A98" s="9" t="s">
        <v>30</v>
      </c>
      <c r="B98" s="2"/>
      <c r="C98" s="2"/>
      <c r="D98" s="2"/>
      <c r="E98" s="5"/>
    </row>
    <row r="99" spans="1:5" hidden="1" x14ac:dyDescent="0.25">
      <c r="A99" s="9" t="s">
        <v>21</v>
      </c>
      <c r="B99" s="2"/>
      <c r="C99" s="2"/>
      <c r="D99" s="2"/>
      <c r="E99" s="5"/>
    </row>
    <row r="100" spans="1:5" hidden="1" x14ac:dyDescent="0.25">
      <c r="A100" s="9" t="s">
        <v>22</v>
      </c>
      <c r="B100" s="2"/>
      <c r="C100" s="2"/>
      <c r="D100" s="2"/>
      <c r="E100" s="5"/>
    </row>
    <row r="101" spans="1:5" hidden="1" x14ac:dyDescent="0.25">
      <c r="A101" s="9" t="s">
        <v>23</v>
      </c>
      <c r="B101" s="2"/>
      <c r="C101" s="2"/>
      <c r="D101" s="2"/>
      <c r="E101" s="5"/>
    </row>
    <row r="102" spans="1:5" hidden="1" x14ac:dyDescent="0.25">
      <c r="A102" s="9" t="s">
        <v>24</v>
      </c>
      <c r="B102" s="2"/>
      <c r="C102" s="2"/>
      <c r="D102" s="2"/>
      <c r="E102" s="5"/>
    </row>
    <row r="103" spans="1:5" hidden="1" x14ac:dyDescent="0.25">
      <c r="A103" s="9" t="s">
        <v>25</v>
      </c>
      <c r="B103" s="2"/>
      <c r="C103" s="2"/>
      <c r="D103" s="2"/>
      <c r="E103" s="5"/>
    </row>
    <row r="104" spans="1:5" hidden="1" x14ac:dyDescent="0.25">
      <c r="A104" s="9" t="s">
        <v>33</v>
      </c>
      <c r="B104" s="2"/>
      <c r="C104" s="2"/>
      <c r="D104" s="2"/>
      <c r="E104" s="5"/>
    </row>
    <row r="105" spans="1:5" hidden="1" x14ac:dyDescent="0.25">
      <c r="A105" s="9" t="s">
        <v>14</v>
      </c>
      <c r="B105" s="2"/>
      <c r="C105" s="2"/>
      <c r="D105" s="2"/>
      <c r="E105" s="6"/>
    </row>
    <row r="106" spans="1:5" hidden="1" x14ac:dyDescent="0.25">
      <c r="A106" s="9" t="s">
        <v>26</v>
      </c>
      <c r="B106" s="2"/>
      <c r="C106" s="2"/>
      <c r="D106" s="2"/>
      <c r="E106" s="5"/>
    </row>
    <row r="107" spans="1:5" hidden="1" x14ac:dyDescent="0.25">
      <c r="A107" s="9" t="s">
        <v>27</v>
      </c>
      <c r="B107" s="2"/>
      <c r="C107" s="2"/>
      <c r="D107" s="2"/>
      <c r="E107" s="5"/>
    </row>
    <row r="108" spans="1:5" hidden="1" x14ac:dyDescent="0.25">
      <c r="A108" s="63" t="s">
        <v>28</v>
      </c>
      <c r="B108" s="64"/>
      <c r="C108" s="64"/>
      <c r="D108" s="65"/>
      <c r="E108" s="6"/>
    </row>
    <row r="109" spans="1:5" hidden="1" x14ac:dyDescent="0.25">
      <c r="A109" s="13"/>
      <c r="B109" s="14"/>
      <c r="C109" s="14"/>
      <c r="D109" s="15"/>
      <c r="E109" s="5"/>
    </row>
    <row r="110" spans="1:5" hidden="1" x14ac:dyDescent="0.25">
      <c r="A110" s="76" t="s">
        <v>31</v>
      </c>
      <c r="B110" s="77"/>
      <c r="C110" s="77"/>
      <c r="D110" s="77"/>
      <c r="E110" s="78"/>
    </row>
    <row r="111" spans="1:5" hidden="1" x14ac:dyDescent="0.25">
      <c r="A111" s="3" t="s">
        <v>43</v>
      </c>
      <c r="B111" s="2"/>
      <c r="C111" s="2"/>
      <c r="D111" s="2"/>
      <c r="E111" s="6">
        <v>2660</v>
      </c>
    </row>
    <row r="112" spans="1:5" x14ac:dyDescent="0.25">
      <c r="A112" s="71" t="s">
        <v>80</v>
      </c>
      <c r="B112" s="71"/>
      <c r="C112" s="71"/>
      <c r="D112" s="71"/>
      <c r="E112" s="95">
        <v>1216.17</v>
      </c>
    </row>
    <row r="113" spans="1:5" x14ac:dyDescent="0.25">
      <c r="A113" s="9"/>
      <c r="B113" s="2"/>
      <c r="C113" s="2">
        <v>1</v>
      </c>
      <c r="D113" s="2">
        <v>608.08000000000004</v>
      </c>
      <c r="E113" s="96">
        <f>D113*C113</f>
        <v>608.08000000000004</v>
      </c>
    </row>
    <row r="114" spans="1:5" x14ac:dyDescent="0.25">
      <c r="A114" s="3"/>
      <c r="B114" s="2"/>
      <c r="C114" s="2">
        <v>1</v>
      </c>
      <c r="D114" s="2">
        <v>608.09</v>
      </c>
      <c r="E114" s="96">
        <f>D114*C114</f>
        <v>608.09</v>
      </c>
    </row>
    <row r="115" spans="1:5" x14ac:dyDescent="0.25">
      <c r="A115" s="3"/>
      <c r="B115" s="2"/>
      <c r="C115" s="100" t="s">
        <v>131</v>
      </c>
      <c r="D115" s="100"/>
      <c r="E115" s="97">
        <f>E112-E113-E114</f>
        <v>0</v>
      </c>
    </row>
  </sheetData>
  <mergeCells count="27">
    <mergeCell ref="A112:D112"/>
    <mergeCell ref="C66:D66"/>
    <mergeCell ref="C115:D115"/>
    <mergeCell ref="A110:E110"/>
    <mergeCell ref="A108:D108"/>
    <mergeCell ref="A93:D93"/>
    <mergeCell ref="A75:D75"/>
    <mergeCell ref="A95:D95"/>
    <mergeCell ref="A96:D96"/>
    <mergeCell ref="A92:D92"/>
    <mergeCell ref="A1:E1"/>
    <mergeCell ref="A29:D29"/>
    <mergeCell ref="A46:D46"/>
    <mergeCell ref="A45:D45"/>
    <mergeCell ref="A71:D71"/>
    <mergeCell ref="A26:D26"/>
    <mergeCell ref="A57:D57"/>
    <mergeCell ref="A52:D52"/>
    <mergeCell ref="A56:D56"/>
    <mergeCell ref="A55:D55"/>
    <mergeCell ref="A60:D60"/>
    <mergeCell ref="A58:D58"/>
    <mergeCell ref="A65:D65"/>
    <mergeCell ref="A68:D68"/>
    <mergeCell ref="A62:D62"/>
    <mergeCell ref="A70:D70"/>
    <mergeCell ref="A59:D59"/>
  </mergeCells>
  <pageMargins left="0.70866141732283472" right="0.70866141732283472" top="0.74803149606299213" bottom="0.74803149606299213" header="0.31496062992125984" footer="0.31496062992125984"/>
  <pageSetup paperSize="8" scale="99" fitToHeight="2" orientation="portrait" r:id="rId1"/>
  <rowBreaks count="1" manualBreakCount="1">
    <brk id="5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4"/>
  <sheetViews>
    <sheetView tabSelected="1" topLeftCell="A22" workbookViewId="0">
      <selection activeCell="E56" sqref="E56"/>
    </sheetView>
  </sheetViews>
  <sheetFormatPr defaultRowHeight="15" x14ac:dyDescent="0.25"/>
  <cols>
    <col min="1" max="1" width="70.42578125" customWidth="1"/>
    <col min="2" max="2" width="15.85546875" customWidth="1"/>
    <col min="3" max="3" width="15" customWidth="1"/>
    <col min="4" max="5" width="16" customWidth="1"/>
  </cols>
  <sheetData>
    <row r="1" spans="1:5" ht="21" x14ac:dyDescent="0.35">
      <c r="A1" s="59" t="s">
        <v>83</v>
      </c>
      <c r="B1" s="59"/>
      <c r="C1" s="59"/>
      <c r="D1" s="59"/>
      <c r="E1" s="7"/>
    </row>
    <row r="2" spans="1:5" x14ac:dyDescent="0.25">
      <c r="A2" s="1"/>
      <c r="B2" s="1"/>
      <c r="C2" s="1"/>
      <c r="D2" s="1"/>
      <c r="E2" s="1"/>
    </row>
    <row r="3" spans="1:5" x14ac:dyDescent="0.25">
      <c r="A3" s="39"/>
      <c r="B3" s="39" t="s">
        <v>3</v>
      </c>
      <c r="C3" s="40" t="s">
        <v>95</v>
      </c>
      <c r="D3" s="39" t="s">
        <v>44</v>
      </c>
      <c r="E3" s="41" t="s">
        <v>4</v>
      </c>
    </row>
    <row r="4" spans="1:5" ht="15.75" thickBot="1" x14ac:dyDescent="0.3">
      <c r="A4" s="76" t="s">
        <v>84</v>
      </c>
      <c r="B4" s="77"/>
      <c r="C4" s="77"/>
      <c r="D4" s="78"/>
      <c r="E4" s="19"/>
    </row>
    <row r="5" spans="1:5" ht="15.75" thickTop="1" x14ac:dyDescent="0.25">
      <c r="A5" s="30" t="s">
        <v>85</v>
      </c>
      <c r="B5" s="29" t="s">
        <v>122</v>
      </c>
      <c r="C5" s="2">
        <v>20</v>
      </c>
      <c r="D5" s="2">
        <v>12.5</v>
      </c>
      <c r="E5" s="96">
        <f>D5*B5</f>
        <v>3650</v>
      </c>
    </row>
    <row r="6" spans="1:5" x14ac:dyDescent="0.25">
      <c r="A6" s="30" t="s">
        <v>86</v>
      </c>
      <c r="B6" s="36">
        <v>40</v>
      </c>
      <c r="C6" s="26">
        <v>3</v>
      </c>
      <c r="D6" s="2">
        <v>12.5</v>
      </c>
      <c r="E6" s="96">
        <f t="shared" ref="E6:E16" si="0">D6*B6</f>
        <v>500</v>
      </c>
    </row>
    <row r="7" spans="1:5" x14ac:dyDescent="0.25">
      <c r="A7" s="30" t="s">
        <v>87</v>
      </c>
      <c r="B7" s="36">
        <v>39</v>
      </c>
      <c r="C7" s="2">
        <v>5</v>
      </c>
      <c r="D7" s="2">
        <v>12.5</v>
      </c>
      <c r="E7" s="96">
        <f t="shared" si="0"/>
        <v>487.5</v>
      </c>
    </row>
    <row r="8" spans="1:5" x14ac:dyDescent="0.25">
      <c r="A8" s="9" t="s">
        <v>88</v>
      </c>
      <c r="B8" s="36">
        <v>40</v>
      </c>
      <c r="C8" s="10">
        <v>13</v>
      </c>
      <c r="D8" s="2">
        <v>12.5</v>
      </c>
      <c r="E8" s="96">
        <f t="shared" si="0"/>
        <v>500</v>
      </c>
    </row>
    <row r="9" spans="1:5" x14ac:dyDescent="0.25">
      <c r="A9" s="9" t="s">
        <v>89</v>
      </c>
      <c r="B9" s="36">
        <v>30</v>
      </c>
      <c r="C9" s="10">
        <v>2</v>
      </c>
      <c r="D9" s="2">
        <v>12.5</v>
      </c>
      <c r="E9" s="96">
        <f t="shared" si="0"/>
        <v>375</v>
      </c>
    </row>
    <row r="10" spans="1:5" x14ac:dyDescent="0.25">
      <c r="A10" s="9" t="s">
        <v>90</v>
      </c>
      <c r="B10" s="36">
        <v>5</v>
      </c>
      <c r="C10" s="10">
        <v>1</v>
      </c>
      <c r="D10" s="2">
        <v>12.5</v>
      </c>
      <c r="E10" s="96">
        <f t="shared" si="0"/>
        <v>62.5</v>
      </c>
    </row>
    <row r="11" spans="1:5" x14ac:dyDescent="0.25">
      <c r="A11" s="9" t="s">
        <v>91</v>
      </c>
      <c r="B11" s="36">
        <v>20</v>
      </c>
      <c r="C11" s="10">
        <v>1</v>
      </c>
      <c r="D11" s="2">
        <v>12.5</v>
      </c>
      <c r="E11" s="96">
        <f t="shared" si="0"/>
        <v>250</v>
      </c>
    </row>
    <row r="12" spans="1:5" x14ac:dyDescent="0.25">
      <c r="A12" s="9" t="s">
        <v>123</v>
      </c>
      <c r="B12" s="36">
        <v>10</v>
      </c>
      <c r="C12" s="10">
        <v>1</v>
      </c>
      <c r="D12" s="2">
        <v>12.5</v>
      </c>
      <c r="E12" s="96">
        <f t="shared" si="0"/>
        <v>125</v>
      </c>
    </row>
    <row r="13" spans="1:5" x14ac:dyDescent="0.25">
      <c r="A13" s="9" t="s">
        <v>92</v>
      </c>
      <c r="B13" s="37">
        <v>10</v>
      </c>
      <c r="C13" s="10">
        <v>1</v>
      </c>
      <c r="D13" s="2">
        <v>12.5</v>
      </c>
      <c r="E13" s="96">
        <f t="shared" si="0"/>
        <v>125</v>
      </c>
    </row>
    <row r="14" spans="1:5" x14ac:dyDescent="0.25">
      <c r="A14" s="9" t="s">
        <v>93</v>
      </c>
      <c r="B14" s="37">
        <v>20</v>
      </c>
      <c r="C14" s="10">
        <v>2</v>
      </c>
      <c r="D14" s="2">
        <v>12.5</v>
      </c>
      <c r="E14" s="96">
        <f t="shared" si="0"/>
        <v>250</v>
      </c>
    </row>
    <row r="15" spans="1:5" x14ac:dyDescent="0.25">
      <c r="A15" s="38" t="s">
        <v>94</v>
      </c>
      <c r="B15" s="37">
        <v>20</v>
      </c>
      <c r="C15" s="10">
        <v>2</v>
      </c>
      <c r="D15" s="2">
        <v>12.5</v>
      </c>
      <c r="E15" s="96">
        <f t="shared" si="0"/>
        <v>250</v>
      </c>
    </row>
    <row r="16" spans="1:5" x14ac:dyDescent="0.25">
      <c r="A16" s="38" t="s">
        <v>98</v>
      </c>
      <c r="B16" s="37">
        <v>149</v>
      </c>
      <c r="C16" s="10">
        <v>7</v>
      </c>
      <c r="D16" s="2">
        <v>12.5</v>
      </c>
      <c r="E16" s="96">
        <f t="shared" si="0"/>
        <v>1862.5</v>
      </c>
    </row>
    <row r="17" spans="1:5" x14ac:dyDescent="0.25">
      <c r="A17" s="38"/>
      <c r="B17" s="37"/>
      <c r="C17" s="10"/>
      <c r="D17" s="2"/>
      <c r="E17" s="5"/>
    </row>
    <row r="18" spans="1:5" x14ac:dyDescent="0.25">
      <c r="A18" s="38"/>
      <c r="B18" s="37"/>
      <c r="C18" s="10"/>
      <c r="D18" s="2"/>
      <c r="E18" s="5"/>
    </row>
    <row r="19" spans="1:5" x14ac:dyDescent="0.25">
      <c r="A19" s="38"/>
      <c r="B19" s="37"/>
      <c r="C19" s="2"/>
      <c r="D19" s="2"/>
      <c r="E19" s="5"/>
    </row>
    <row r="20" spans="1:5" x14ac:dyDescent="0.25">
      <c r="A20" s="79" t="s">
        <v>11</v>
      </c>
      <c r="B20" s="80"/>
      <c r="C20" s="80"/>
      <c r="D20" s="81"/>
      <c r="E20" s="97">
        <f>SUM(E5:E19)</f>
        <v>8437.5</v>
      </c>
    </row>
    <row r="21" spans="1:5" x14ac:dyDescent="0.25">
      <c r="A21" s="76" t="s">
        <v>96</v>
      </c>
      <c r="B21" s="77"/>
      <c r="C21" s="77"/>
      <c r="D21" s="78"/>
      <c r="E21" s="19"/>
    </row>
    <row r="22" spans="1:5" x14ac:dyDescent="0.25">
      <c r="A22" s="9" t="s">
        <v>97</v>
      </c>
      <c r="B22" s="35">
        <v>119</v>
      </c>
      <c r="C22" s="2">
        <v>5</v>
      </c>
      <c r="D22" s="2">
        <v>14.5</v>
      </c>
      <c r="E22" s="96">
        <f>B22*D22</f>
        <v>1725.5</v>
      </c>
    </row>
    <row r="23" spans="1:5" x14ac:dyDescent="0.25">
      <c r="A23" s="9" t="s">
        <v>99</v>
      </c>
      <c r="B23" s="35">
        <v>75</v>
      </c>
      <c r="C23" s="10">
        <v>5</v>
      </c>
      <c r="D23" s="2">
        <v>14.5</v>
      </c>
      <c r="E23" s="96">
        <f t="shared" ref="E23:E31" si="1">B23*D23</f>
        <v>1087.5</v>
      </c>
    </row>
    <row r="24" spans="1:5" x14ac:dyDescent="0.25">
      <c r="A24" s="9" t="s">
        <v>100</v>
      </c>
      <c r="B24" s="35">
        <v>10</v>
      </c>
      <c r="C24" s="10">
        <v>1</v>
      </c>
      <c r="D24" s="2">
        <v>14.5</v>
      </c>
      <c r="E24" s="96">
        <f t="shared" si="1"/>
        <v>145</v>
      </c>
    </row>
    <row r="25" spans="1:5" x14ac:dyDescent="0.25">
      <c r="A25" s="9" t="s">
        <v>101</v>
      </c>
      <c r="B25" s="35">
        <v>60</v>
      </c>
      <c r="C25" s="2">
        <v>2</v>
      </c>
      <c r="D25" s="2">
        <v>14.5</v>
      </c>
      <c r="E25" s="96">
        <f t="shared" si="1"/>
        <v>870</v>
      </c>
    </row>
    <row r="26" spans="1:5" x14ac:dyDescent="0.25">
      <c r="A26" s="9" t="s">
        <v>102</v>
      </c>
      <c r="B26" s="35">
        <v>20</v>
      </c>
      <c r="C26" s="2">
        <v>2</v>
      </c>
      <c r="D26" s="2">
        <v>14.5</v>
      </c>
      <c r="E26" s="96">
        <f t="shared" si="1"/>
        <v>290</v>
      </c>
    </row>
    <row r="27" spans="1:5" x14ac:dyDescent="0.25">
      <c r="A27" s="9" t="s">
        <v>103</v>
      </c>
      <c r="B27" s="35">
        <v>30</v>
      </c>
      <c r="C27" s="2">
        <v>3</v>
      </c>
      <c r="D27" s="2">
        <v>14.5</v>
      </c>
      <c r="E27" s="96">
        <f t="shared" si="1"/>
        <v>435</v>
      </c>
    </row>
    <row r="28" spans="1:5" x14ac:dyDescent="0.25">
      <c r="A28" s="9" t="s">
        <v>104</v>
      </c>
      <c r="B28" s="35">
        <v>20</v>
      </c>
      <c r="C28" s="2">
        <v>2</v>
      </c>
      <c r="D28" s="2">
        <v>14.5</v>
      </c>
      <c r="E28" s="96">
        <f t="shared" si="1"/>
        <v>290</v>
      </c>
    </row>
    <row r="29" spans="1:5" x14ac:dyDescent="0.25">
      <c r="A29" s="9" t="s">
        <v>105</v>
      </c>
      <c r="B29" s="35">
        <v>20</v>
      </c>
      <c r="C29" s="2">
        <v>1</v>
      </c>
      <c r="D29" s="2">
        <v>14.5</v>
      </c>
      <c r="E29" s="96">
        <f t="shared" si="1"/>
        <v>290</v>
      </c>
    </row>
    <row r="30" spans="1:5" x14ac:dyDescent="0.25">
      <c r="A30" s="85" t="s">
        <v>106</v>
      </c>
      <c r="B30" s="86">
        <v>10</v>
      </c>
      <c r="C30" s="87">
        <v>1</v>
      </c>
      <c r="D30" s="2">
        <v>14.5</v>
      </c>
      <c r="E30" s="96">
        <f t="shared" si="1"/>
        <v>145</v>
      </c>
    </row>
    <row r="31" spans="1:5" x14ac:dyDescent="0.25">
      <c r="A31" s="85" t="s">
        <v>107</v>
      </c>
      <c r="B31" s="86">
        <v>12</v>
      </c>
      <c r="C31" s="87">
        <v>1</v>
      </c>
      <c r="D31" s="2">
        <v>14.5</v>
      </c>
      <c r="E31" s="96">
        <f t="shared" si="1"/>
        <v>174</v>
      </c>
    </row>
    <row r="32" spans="1:5" x14ac:dyDescent="0.25">
      <c r="A32" s="63" t="s">
        <v>108</v>
      </c>
      <c r="B32" s="64"/>
      <c r="C32" s="64"/>
      <c r="D32" s="65"/>
      <c r="E32" s="97">
        <f>SUM(E22:E31)</f>
        <v>5452</v>
      </c>
    </row>
    <row r="33" spans="1:5" x14ac:dyDescent="0.25">
      <c r="B33" s="4"/>
      <c r="C33" s="4"/>
      <c r="D33" s="4"/>
      <c r="E33" s="4"/>
    </row>
    <row r="34" spans="1:5" x14ac:dyDescent="0.25">
      <c r="A34" s="16"/>
      <c r="B34" s="17"/>
      <c r="C34" s="17"/>
      <c r="D34" s="18"/>
      <c r="E34" s="5"/>
    </row>
    <row r="35" spans="1:5" ht="18.75" x14ac:dyDescent="0.3">
      <c r="A35" s="66" t="s">
        <v>109</v>
      </c>
      <c r="B35" s="67"/>
      <c r="C35" s="67"/>
      <c r="D35" s="68"/>
      <c r="E35" s="20"/>
    </row>
    <row r="36" spans="1:5" x14ac:dyDescent="0.25">
      <c r="A36" s="60" t="s">
        <v>84</v>
      </c>
      <c r="B36" s="61"/>
      <c r="C36" s="61"/>
      <c r="D36" s="62"/>
      <c r="E36" s="109">
        <f>E20</f>
        <v>8437.5</v>
      </c>
    </row>
    <row r="37" spans="1:5" x14ac:dyDescent="0.25">
      <c r="A37" s="60" t="s">
        <v>96</v>
      </c>
      <c r="B37" s="61"/>
      <c r="C37" s="61"/>
      <c r="D37" s="62"/>
      <c r="E37" s="110">
        <f>E32</f>
        <v>5452</v>
      </c>
    </row>
    <row r="38" spans="1:5" ht="21" x14ac:dyDescent="0.35">
      <c r="A38" s="70" t="s">
        <v>110</v>
      </c>
      <c r="B38" s="70"/>
      <c r="C38" s="70"/>
      <c r="D38" s="70"/>
      <c r="E38" s="111">
        <f>DOCENTI!B13+DOCENTI!B18</f>
        <v>13903.3784</v>
      </c>
    </row>
    <row r="39" spans="1:5" ht="21" x14ac:dyDescent="0.35">
      <c r="A39" s="72" t="s">
        <v>53</v>
      </c>
      <c r="B39" s="73"/>
      <c r="C39" s="73"/>
      <c r="D39" s="74"/>
      <c r="E39" s="112">
        <f>E38-E36-E37</f>
        <v>13.878399999999601</v>
      </c>
    </row>
    <row r="40" spans="1:5" x14ac:dyDescent="0.25">
      <c r="A40" s="3"/>
      <c r="B40" s="2"/>
      <c r="C40" s="2"/>
      <c r="D40" s="2"/>
      <c r="E40" s="5"/>
    </row>
    <row r="41" spans="1:5" ht="18.75" x14ac:dyDescent="0.3">
      <c r="A41" s="66" t="s">
        <v>20</v>
      </c>
      <c r="B41" s="67"/>
      <c r="C41" s="67"/>
      <c r="D41" s="68"/>
      <c r="E41" s="5"/>
    </row>
    <row r="42" spans="1:5" x14ac:dyDescent="0.25">
      <c r="A42" s="76" t="s">
        <v>125</v>
      </c>
      <c r="B42" s="77"/>
      <c r="C42" s="77"/>
      <c r="D42" s="78"/>
      <c r="E42" s="97">
        <v>2611.98</v>
      </c>
    </row>
    <row r="43" spans="1:5" x14ac:dyDescent="0.25">
      <c r="A43" s="24" t="s">
        <v>15</v>
      </c>
      <c r="B43" s="2"/>
      <c r="C43" s="2"/>
      <c r="D43" s="2" t="s">
        <v>124</v>
      </c>
      <c r="E43" s="97"/>
    </row>
    <row r="44" spans="1:5" x14ac:dyDescent="0.25">
      <c r="A44" s="9" t="s">
        <v>111</v>
      </c>
      <c r="B44" s="2">
        <v>2</v>
      </c>
      <c r="C44" s="2"/>
      <c r="D44" s="88">
        <v>208</v>
      </c>
      <c r="E44" s="96">
        <f>D44*B44</f>
        <v>416</v>
      </c>
    </row>
    <row r="45" spans="1:5" x14ac:dyDescent="0.25">
      <c r="A45" s="9" t="s">
        <v>112</v>
      </c>
      <c r="B45" s="2">
        <v>1</v>
      </c>
      <c r="C45" s="2"/>
      <c r="D45" s="88">
        <v>208</v>
      </c>
      <c r="E45" s="96">
        <f t="shared" ref="E45:E52" si="2">D45*B45</f>
        <v>208</v>
      </c>
    </row>
    <row r="46" spans="1:5" x14ac:dyDescent="0.25">
      <c r="A46" s="9" t="s">
        <v>113</v>
      </c>
      <c r="B46" s="2">
        <v>1</v>
      </c>
      <c r="C46" s="2"/>
      <c r="D46" s="88">
        <v>208</v>
      </c>
      <c r="E46" s="96">
        <f t="shared" si="2"/>
        <v>208</v>
      </c>
    </row>
    <row r="47" spans="1:5" x14ac:dyDescent="0.25">
      <c r="A47" s="9" t="s">
        <v>114</v>
      </c>
      <c r="B47" s="2">
        <v>1</v>
      </c>
      <c r="C47" s="2"/>
      <c r="D47" s="88">
        <v>208</v>
      </c>
      <c r="E47" s="96">
        <f t="shared" si="2"/>
        <v>208</v>
      </c>
    </row>
    <row r="48" spans="1:5" x14ac:dyDescent="0.25">
      <c r="A48" s="89" t="s">
        <v>14</v>
      </c>
      <c r="B48" s="90"/>
      <c r="C48" s="90"/>
      <c r="D48" s="91"/>
      <c r="E48" s="116"/>
    </row>
    <row r="49" spans="1:5" x14ac:dyDescent="0.25">
      <c r="A49" s="9" t="s">
        <v>115</v>
      </c>
      <c r="B49" s="2">
        <v>2</v>
      </c>
      <c r="C49" s="2"/>
      <c r="D49" s="88">
        <v>261</v>
      </c>
      <c r="E49" s="96">
        <f t="shared" si="2"/>
        <v>522</v>
      </c>
    </row>
    <row r="50" spans="1:5" x14ac:dyDescent="0.25">
      <c r="A50" s="9" t="s">
        <v>116</v>
      </c>
      <c r="B50" s="2">
        <v>1</v>
      </c>
      <c r="C50" s="2"/>
      <c r="D50" s="88">
        <v>261</v>
      </c>
      <c r="E50" s="96">
        <f t="shared" si="2"/>
        <v>261</v>
      </c>
    </row>
    <row r="51" spans="1:5" x14ac:dyDescent="0.25">
      <c r="A51" s="9" t="s">
        <v>117</v>
      </c>
      <c r="B51" s="2">
        <v>1</v>
      </c>
      <c r="C51" s="2"/>
      <c r="D51" s="88">
        <v>261</v>
      </c>
      <c r="E51" s="96">
        <f t="shared" si="2"/>
        <v>261</v>
      </c>
    </row>
    <row r="52" spans="1:5" x14ac:dyDescent="0.25">
      <c r="A52" s="9" t="s">
        <v>118</v>
      </c>
      <c r="B52" s="2">
        <v>1</v>
      </c>
      <c r="C52" s="2"/>
      <c r="D52" s="88">
        <v>261</v>
      </c>
      <c r="E52" s="96">
        <f t="shared" si="2"/>
        <v>261</v>
      </c>
    </row>
    <row r="53" spans="1:5" x14ac:dyDescent="0.25">
      <c r="A53" s="63" t="s">
        <v>28</v>
      </c>
      <c r="B53" s="64"/>
      <c r="C53" s="64"/>
      <c r="D53" s="65"/>
      <c r="E53" s="97">
        <f>SUM(E44:E52)</f>
        <v>2345</v>
      </c>
    </row>
    <row r="54" spans="1:5" x14ac:dyDescent="0.25">
      <c r="A54" s="53"/>
      <c r="B54" s="54"/>
      <c r="C54" s="54"/>
      <c r="D54" s="55" t="s">
        <v>126</v>
      </c>
      <c r="E54" s="96">
        <f>E42-E53</f>
        <v>266.98</v>
      </c>
    </row>
  </sheetData>
  <mergeCells count="13">
    <mergeCell ref="A41:D41"/>
    <mergeCell ref="A42:D42"/>
    <mergeCell ref="A53:D53"/>
    <mergeCell ref="A35:D35"/>
    <mergeCell ref="A36:D36"/>
    <mergeCell ref="A37:D37"/>
    <mergeCell ref="A38:D38"/>
    <mergeCell ref="A39:D39"/>
    <mergeCell ref="A1:D1"/>
    <mergeCell ref="A4:D4"/>
    <mergeCell ref="A20:D20"/>
    <mergeCell ref="A21:D21"/>
    <mergeCell ref="A32:D3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DOCENTI</vt:lpstr>
      <vt:lpstr>PERSONALE ATA</vt:lpstr>
      <vt:lpstr>DOCENTI!Area_stampa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PC5</dc:creator>
  <cp:lastModifiedBy>DSGA</cp:lastModifiedBy>
  <cp:lastPrinted>2020-08-18T09:23:00Z</cp:lastPrinted>
  <dcterms:created xsi:type="dcterms:W3CDTF">2015-11-04T09:19:13Z</dcterms:created>
  <dcterms:modified xsi:type="dcterms:W3CDTF">2023-07-10T09:35:48Z</dcterms:modified>
</cp:coreProperties>
</file>